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Konst\Dropbox\Conplanung\ZIRKEL\"/>
    </mc:Choice>
  </mc:AlternateContent>
  <xr:revisionPtr revIDLastSave="0" documentId="13_ncr:1_{32B4DD3E-C34C-4A85-958D-C43DE474DE27}" xr6:coauthVersionLast="37" xr6:coauthVersionMax="37" xr10:uidLastSave="{00000000-0000-0000-0000-000000000000}"/>
  <bookViews>
    <workbookView xWindow="0" yWindow="0" windowWidth="28800" windowHeight="12225" activeTab="1" xr2:uid="{00000000-000D-0000-FFFF-FFFF00000000}"/>
  </bookViews>
  <sheets>
    <sheet name="Coninfo" sheetId="1" r:id="rId1"/>
    <sheet name="Kalkulation" sheetId="2" r:id="rId2"/>
    <sheet name="Hinweise" sheetId="3" r:id="rId3"/>
  </sheets>
  <calcPr calcId="162913"/>
</workbook>
</file>

<file path=xl/calcChain.xml><?xml version="1.0" encoding="utf-8"?>
<calcChain xmlns="http://schemas.openxmlformats.org/spreadsheetml/2006/main">
  <c r="G15" i="2" l="1"/>
  <c r="G14" i="2"/>
  <c r="G13" i="2"/>
  <c r="D13" i="2"/>
  <c r="D14" i="2"/>
  <c r="D15" i="2"/>
  <c r="K9" i="2"/>
  <c r="K7" i="2"/>
  <c r="K8" i="2"/>
  <c r="B18" i="2"/>
  <c r="F26" i="2"/>
  <c r="F25" i="2"/>
  <c r="F24" i="2"/>
  <c r="C7" i="2" l="1"/>
  <c r="D7" i="2" s="1"/>
  <c r="F7" i="2" s="1"/>
  <c r="G7" i="2" s="1"/>
  <c r="C18" i="2"/>
  <c r="D18" i="2" s="1"/>
  <c r="G6" i="2"/>
  <c r="D27" i="2"/>
  <c r="E27" i="2" s="1"/>
  <c r="G27" i="2" s="1"/>
  <c r="D26" i="2"/>
  <c r="G26" i="2" s="1"/>
  <c r="D25" i="2"/>
  <c r="G25" i="2" s="1"/>
  <c r="D24" i="2"/>
  <c r="D12" i="2"/>
  <c r="D11" i="2"/>
  <c r="E11" i="2" s="1"/>
  <c r="G11" i="2" s="1"/>
  <c r="D10" i="2"/>
  <c r="E10" i="2" s="1"/>
  <c r="G10" i="2" s="1"/>
  <c r="M9" i="2"/>
  <c r="D9" i="2"/>
  <c r="E9" i="2" s="1"/>
  <c r="G9" i="2" s="1"/>
  <c r="M8" i="2"/>
  <c r="D8" i="2"/>
  <c r="D6" i="2"/>
  <c r="B17" i="2" s="1"/>
  <c r="D17" i="2" s="1"/>
  <c r="E17" i="2" s="1"/>
  <c r="G17" i="2" s="1"/>
  <c r="D30" i="2" l="1"/>
  <c r="G24" i="2"/>
  <c r="G30" i="2" s="1"/>
  <c r="F8" i="2"/>
  <c r="G8" i="2" s="1"/>
  <c r="G19" i="2" s="1"/>
  <c r="B16" i="2" s="1"/>
  <c r="D16" i="2" l="1"/>
  <c r="D19" i="2" s="1"/>
  <c r="G32" i="2"/>
  <c r="L7" i="2" l="1"/>
  <c r="M7" i="2" s="1"/>
  <c r="M10" i="2" s="1"/>
  <c r="D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Konstantin Sobing</author>
    <author>Herr Wagner, Stefan</author>
  </authors>
  <commentList>
    <comment ref="A6" authorId="0" shapeId="0" xr:uid="{00000000-0006-0000-0100-000001000000}">
      <text>
        <r>
          <rPr>
            <sz val="9"/>
            <color rgb="FF000000"/>
            <rFont val="Tahoma"/>
            <family val="2"/>
            <charset val="1"/>
          </rPr>
          <t>In diesem Beispiel wird bei der Rechnung für das Gelände keine Mehrwertssteuer ausgewiesen. Dies ist zum Beispiel der Fall, wenn es von einem umsatzsteuerbefreiten Verein vermietet wird.</t>
        </r>
      </text>
    </comment>
    <comment ref="A7" authorId="0" shapeId="0" xr:uid="{00000000-0006-0000-0100-000002000000}">
      <text>
        <r>
          <rPr>
            <sz val="9"/>
            <color rgb="FF000000"/>
            <rFont val="Tahoma"/>
            <family val="2"/>
            <charset val="1"/>
          </rPr>
          <t>Nahrungsmittel werden in Deutschland in der Regel mit 7% besteuert.</t>
        </r>
      </text>
    </comment>
    <comment ref="A8" authorId="0" shapeId="0" xr:uid="{00000000-0006-0000-0100-000003000000}">
      <text>
        <r>
          <rPr>
            <sz val="9"/>
            <color rgb="FF000000"/>
            <rFont val="Tahoma"/>
            <family val="2"/>
            <charset val="1"/>
          </rPr>
          <t>Nahrungsmittel werden in Deutschland in der Regel mit 7% besteuert.</t>
        </r>
      </text>
    </comment>
    <comment ref="A12" authorId="0" shapeId="0" xr:uid="{00000000-0006-0000-0100-000004000000}">
      <text>
        <r>
          <rPr>
            <sz val="9"/>
            <color rgb="FF000000"/>
            <rFont val="Tahoma"/>
            <family val="2"/>
            <charset val="1"/>
          </rPr>
          <t>Für einen Teil der Ausgaben für Plot (Requisiten) bekommt ihr keine Quittungen auf denen die Mehrwertssteuer ausgezeichnet ist. Dies ist zum Beispiel beim Kauf auf dem Flohmarkt oder von anderen Privatlpersonen der Fall.</t>
        </r>
      </text>
    </comment>
    <comment ref="B18" authorId="1" shapeId="0" xr:uid="{7AAC5222-7C84-4696-B6E0-2291E1D89EDF}">
      <text>
        <r>
          <rPr>
            <sz val="9"/>
            <color indexed="81"/>
            <rFont val="Segoe UI"/>
            <family val="2"/>
          </rPr>
          <t>Falls in diesem Feld ein Fehler angezeigt wird, bitte die Datumseinträge in der Coninfo prüfen. Sowohl Anfangs- als auch Endtermin müssen gefüllt sein. Bei Eintagescons bitte das gleiche Datum verwenden.</t>
        </r>
      </text>
    </comment>
    <comment ref="H18" authorId="1" shapeId="0" xr:uid="{AD7C4086-6DD6-49E4-B442-6BE086920661}">
      <text>
        <r>
          <rPr>
            <sz val="9"/>
            <color indexed="81"/>
            <rFont val="Segoe UI"/>
            <family val="2"/>
          </rPr>
          <t>Falls in dieser Zeile Fehler angezeigt werden, bitte die Datumseinträge in der Coninfo prüfen. Sowohl Anfangs- als auch Endtermin müssen gefüllt sein. Bei Eintagescons bitte das gleiche Datum verwenden.</t>
        </r>
      </text>
    </comment>
    <comment ref="A24" authorId="2" shapeId="0" xr:uid="{00000000-0006-0000-0100-000005000000}">
      <text>
        <r>
          <rPr>
            <sz val="9"/>
            <color indexed="81"/>
            <rFont val="Tahoma"/>
            <family val="2"/>
          </rPr>
          <t>Die Einnahmen von Veranstaltungen müssen mit 7 % (Umsatzsteuer) versteuert werden.</t>
        </r>
      </text>
    </comment>
    <comment ref="A25" authorId="2" shapeId="0" xr:uid="{00000000-0006-0000-0100-000006000000}">
      <text>
        <r>
          <rPr>
            <sz val="9"/>
            <color indexed="81"/>
            <rFont val="Tahoma"/>
            <family val="2"/>
          </rPr>
          <t>Die Einnahmen von Veranstaltungen müssen mit 7 % (Umsatzsteuer) versteuert werden.</t>
        </r>
      </text>
    </comment>
    <comment ref="A26" authorId="2" shapeId="0" xr:uid="{00000000-0006-0000-0100-000007000000}">
      <text>
        <r>
          <rPr>
            <sz val="9"/>
            <color indexed="81"/>
            <rFont val="Tahoma"/>
            <family val="2"/>
          </rPr>
          <t>Die Einnahmen von Veranstaltungen müssen mit 7 % (Umsatzsteuer) versteuert werden.</t>
        </r>
      </text>
    </comment>
    <comment ref="A27" authorId="2" shapeId="0" xr:uid="{00000000-0006-0000-0100-000008000000}">
      <text>
        <r>
          <rPr>
            <sz val="9"/>
            <color indexed="81"/>
            <rFont val="Tahoma"/>
            <family val="2"/>
          </rPr>
          <t>Die Einnahmen von Veranstaltungen müssen mit 19 % (Umsatzsteuer) versteuert werden.</t>
        </r>
      </text>
    </comment>
  </commentList>
</comments>
</file>

<file path=xl/sharedStrings.xml><?xml version="1.0" encoding="utf-8"?>
<sst xmlns="http://schemas.openxmlformats.org/spreadsheetml/2006/main" count="142" uniqueCount="120">
  <si>
    <t>Kalkulation einer Vereinsveranstaltung 
des Gugelgilde e.V.</t>
  </si>
  <si>
    <t>Auf dieser Seite tragt ihr die wichtigsten organisatorischen Details zu eurer Con ein.</t>
  </si>
  <si>
    <t>Coninformationen</t>
  </si>
  <si>
    <t>Name der Veranstaltung</t>
  </si>
  <si>
    <t>Bsp.: Mittland VIII - Rote Saat</t>
  </si>
  <si>
    <t>Austragungsort der Veranstaltung</t>
  </si>
  <si>
    <t>Bsp.: Besucherdorf Koyne des Lausitzer Wege e.V. (01979)</t>
  </si>
  <si>
    <t>Art der Veranstaltung</t>
  </si>
  <si>
    <t>Bitte auswählen oder eintragen.</t>
  </si>
  <si>
    <t>Kurzbeschreibung</t>
  </si>
  <si>
    <t>Bitte beschreibt eure Con kurz (z.B. Unterbringung in Zelten/festes Gebäude, Selbstverpflegung).</t>
  </si>
  <si>
    <t>Homepage/Anmeldeseite</t>
  </si>
  <si>
    <t>Falls bereits vorhanden, verlinkt bitte eure Homepage/Anmeldeseite der Veranstaltung.</t>
  </si>
  <si>
    <t>Gugelgilde-Konto</t>
  </si>
  <si>
    <t>Sollen Gelder über das "Hauptkonto" der Gugelgilde oder Unterkonten der Orgas laufen.</t>
  </si>
  <si>
    <t>Orgakontakt</t>
  </si>
  <si>
    <t>Name der Orga</t>
  </si>
  <si>
    <t>Bsp: Mittland-Orga</t>
  </si>
  <si>
    <t>Hauptverantwortlicher der Orga</t>
  </si>
  <si>
    <t>Straße und Hausnummer</t>
  </si>
  <si>
    <t>Postleitzahl</t>
  </si>
  <si>
    <t>Ort</t>
  </si>
  <si>
    <t>E-Mail</t>
  </si>
  <si>
    <t>Telefon</t>
  </si>
  <si>
    <t>Handy</t>
  </si>
  <si>
    <t>Kassenwart der Orga</t>
  </si>
  <si>
    <t>Falls Kassenwart = Hauptverantwortlicher, einfach "siehe oben" eintragen.</t>
  </si>
  <si>
    <t>Kalkulation</t>
  </si>
  <si>
    <t>Auf dieser Seite tragt ihr alle Einnahmen und Ausgaben ein, die ihr für eure Veranstaltung kalkuliert habt.</t>
  </si>
  <si>
    <t>Ausgaben</t>
  </si>
  <si>
    <t>Buchungstext</t>
  </si>
  <si>
    <t>Einzel-
betrag</t>
  </si>
  <si>
    <t>Anzahl</t>
  </si>
  <si>
    <t>Gesamt-
betrag</t>
  </si>
  <si>
    <t>ausgewiesene
MwSt. 19 %</t>
  </si>
  <si>
    <t>ausgewiesene
MwSt. 7%</t>
  </si>
  <si>
    <t>Vorsteuer</t>
  </si>
  <si>
    <t>Kommentare / Erläuterungen</t>
  </si>
  <si>
    <t>Geländekosten</t>
  </si>
  <si>
    <t>-</t>
  </si>
  <si>
    <t>Preis</t>
  </si>
  <si>
    <t>Summe</t>
  </si>
  <si>
    <t>Verpflegung pro Teilnehmer</t>
  </si>
  <si>
    <t>SC</t>
  </si>
  <si>
    <t>Taverne/Getränke</t>
  </si>
  <si>
    <t>Ausgaben für Taverne</t>
  </si>
  <si>
    <t>NSC</t>
  </si>
  <si>
    <t>Transport und Spritkosten</t>
  </si>
  <si>
    <t>Orga/SL/Küche</t>
  </si>
  <si>
    <t>Ambiente (Deko &amp; Effekte)</t>
  </si>
  <si>
    <t>Plot (Requisiten) mit MwSt.</t>
  </si>
  <si>
    <t>Plot (Requisiten) ohne MwSt.</t>
  </si>
  <si>
    <t>Anleitung zur Berechnung der SC-Teilnehmerpreise:</t>
  </si>
  <si>
    <t>Umsatzsteuer</t>
  </si>
  <si>
    <t>wird berechnet - siehe Registerkarte Hinweise</t>
  </si>
  <si>
    <t>1. Alle Ausgaben im linken Teil unter "Ausgaben" eintragen</t>
  </si>
  <si>
    <t>Reserve ca. 10 %</t>
  </si>
  <si>
    <t>Summe Ausgaben</t>
  </si>
  <si>
    <t>Einnahmen</t>
  </si>
  <si>
    <t>Betrag</t>
  </si>
  <si>
    <t>SC Staffel 1</t>
  </si>
  <si>
    <t>SC-Beiträge aus erster Staffel</t>
  </si>
  <si>
    <t>NSC Staffel 1</t>
  </si>
  <si>
    <t>NSC-Beiträge aus erster Staffel</t>
  </si>
  <si>
    <t>Orga/SL/Küche-Beiträge aus erster Staffel</t>
  </si>
  <si>
    <t>Taverne</t>
  </si>
  <si>
    <t>Einnahmen aus Taverne</t>
  </si>
  <si>
    <t>Summe Einnahmen</t>
  </si>
  <si>
    <t>Summe Ergebnis</t>
  </si>
  <si>
    <t>Hinweise</t>
  </si>
  <si>
    <t>Allgemine Hinweise zur Kalkulation einer Vereinsveranstaltung des Gugelgilde e.V.</t>
  </si>
  <si>
    <t>Die Vorlage für die Kalkulation dient dazu alle Einnahmen und Ausgaben einer Vereinsveranstaltung lückenlos zu kalkulieren.</t>
  </si>
  <si>
    <t>Anhand der Kalkulation entscheidet der Vorstand, ob die Veranstaltung als Vereinsveranstaltung durchgeführt werden kann.</t>
  </si>
  <si>
    <t>Die Kalkulation der Einnahmen wird immer mit der ersten Staffel der Teilnehmerpreise durchgeführt.</t>
  </si>
  <si>
    <t>Für die Ausgaben ist eine Sicherheitsreserve von ca. 10 % für unvorhergesehene Ausgaben vorzusehen.</t>
  </si>
  <si>
    <t>Bitte denkt auch daran die Umsatzsteuer zu kalkulieren, die ihr vielleicht abführen müsst (Erklärung siehe unten).</t>
  </si>
  <si>
    <t>Da wir während der Kalkulation mitunter noch nicht sicher sagen können, ob die Gugelgilde Umsatzsteuer zahlen muss, müssen wir in der Kalkulation den Worst Case und damit die Umsatzsteuer berücksichtigen.</t>
  </si>
  <si>
    <t>Daher müsst ihr bei allen Einnahmen die Umsatzsteuer von 19 % berücksichtigen.</t>
  </si>
  <si>
    <t>Wenn ihr Ausgaben für eure Veranstaltungen tätigt, bekommt ihr Belege auf denen üblicher Weise Mehrwertsteuer ausgezeichnet ist. Diesen Betrag nennt man Vorsteuer.</t>
  </si>
  <si>
    <t>Die von euch bezahlte Vorsteuer kann mit der Umsatzsteuer gegenrechnet werden.</t>
  </si>
  <si>
    <t>Das heißt ihr müsst nur den Betrag Umsatzsteuer bezahlen, der sich aus Umsatzsteuer (der Einnahmen) minus Vorsteuer (der Ausgaben) ergibt.</t>
  </si>
  <si>
    <t>Da jedoch nicht für alle Ausgaben Mehrwertsteuer ausgewiesen wird und für Nahrungsmittel nur 7 % Mehrwertsteuer anfallen, werdet ihr sicher einen Teil Umsatzsteuer bezahlen müssen.</t>
  </si>
  <si>
    <t>Mehrwertsteuer ist zum Beispiel nicht auf dem Flohmarkt oder auch bei Geländeanmietungen von Vereinen oder Privatpersonen ausgewiesen. Oftmals bekommt ihr ja nicht einmal eine Rechnung/Beleg auf dem Flohmarkt.</t>
  </si>
  <si>
    <t>Hier findet ihr noch ein paar Ausgaben, die gern bei der Kalkulation vergessen werden:</t>
  </si>
  <si>
    <t>- zusätzliche Verbrauchskosten: Energiekosten, Wasserkosten, Müllgebühren</t>
  </si>
  <si>
    <t>- Kosten für mobile Toiletten (Dixies)</t>
  </si>
  <si>
    <t>Transportkosten</t>
  </si>
  <si>
    <t>- denkt an die Spritkosten für eine eventuelle Besichtigung</t>
  </si>
  <si>
    <t>- nutzt ihr Privat-PKWs oder mietet ihr euch einen Transporter?</t>
  </si>
  <si>
    <t>- wieviele Fahrzeuge fahren zum Gelände und müssen bei den Spritkosten berücksichtigt werden</t>
  </si>
  <si>
    <t>Verpflegung</t>
  </si>
  <si>
    <t>- alle wollen verpflegt werden, denkt neben SC und NSC auch an die Orga, SL und das Tavernenteam</t>
  </si>
  <si>
    <t>Aufbau</t>
  </si>
  <si>
    <t>- fahrt ihr bereits einige Tage vor der Veranstaltung auf das Gelände, um dort aufzubauen - wenn ja, denkt an Verpflegung und Übernachtungskosten für das Aufbauteam</t>
  </si>
  <si>
    <t>Plot &amp; Ambiente</t>
  </si>
  <si>
    <t>- hier gilt es immer etwas großzügiger zu kalkulieren, denn ihr wollt euren Teilnehmern ja eine schöne Con bieten</t>
  </si>
  <si>
    <t>- Kostüme (Wappenröcke, NSC 1…NSC n,…)</t>
  </si>
  <si>
    <t>- Dekokram (Kerzen, Abhängestoffe, Fackeln,…)</t>
  </si>
  <si>
    <t>- Pyro</t>
  </si>
  <si>
    <t>- Requisiten für Plot 1 … Plot n</t>
  </si>
  <si>
    <t>Funduseuro</t>
  </si>
  <si>
    <t>4. Preis für NSC und Orga/SL/Küche festlegen und eintragen</t>
  </si>
  <si>
    <t>5. SC Teilnehmerpreis wird berechnet</t>
  </si>
  <si>
    <t>2. Die grau hinterlegten Felder nicht ändern</t>
  </si>
  <si>
    <t>Umsatzsteuer
19%</t>
  </si>
  <si>
    <t>Umsatzsteuer
7%</t>
  </si>
  <si>
    <t>Mehrwertsteuer/Vorsteuer/Umsatzsteuer</t>
  </si>
  <si>
    <t>Der Gugelgilde e.V. ist ein gemeinnütziger Verein und muss unter anderem 19 % Umsatzsteuer entrichten, wenn seine Einnahmen im vorangegangen Geschäftsjahr 17.500 € überstiegen.</t>
  </si>
  <si>
    <t>Deshalb ist es so wichtig alle Belege zu sammeln.</t>
  </si>
  <si>
    <t>Beginn der Veranstaltung</t>
  </si>
  <si>
    <t>Ende der Veranstaltung</t>
  </si>
  <si>
    <t>Bsp.: 02.10.2011</t>
  </si>
  <si>
    <t>Bsp.: 29.09.2011</t>
  </si>
  <si>
    <t>Z.B. Kraftstoff für 2 Autos</t>
  </si>
  <si>
    <t>Z.B. 4 € pro Tag = 12 € für 3 Tage (für 50 Teilnehmer)</t>
  </si>
  <si>
    <t>Z.B. Pauschalkosten für Gelände</t>
  </si>
  <si>
    <t>Reserve (ca. 10%) vom Vorstand gefordert; wird berechnet</t>
  </si>
  <si>
    <t>Funduseuro: 0,50€ je halber Tag je Teilnehmer; wird berechnet</t>
  </si>
  <si>
    <t>Automatische Berechnung der SC-Teilnehmerbeiträge</t>
  </si>
  <si>
    <t>3. Anzahl der SC, NSC und Orga/SL/Küche links bei den Einnahmen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</si>
</sst>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_-* #,##0.00&quot; €&quot;_-;\-* #,##0.00&quot; €&quot;_-;_-* \-??&quot; €&quot;_-;_-@_-"/>
    <numFmt numFmtId="166" formatCode="#,##0.00&quot; €&quot;;[Red]\-#,##0.00&quot; €&quot;"/>
  </numFmts>
  <fonts count="23" x14ac:knownFonts="1">
    <font>
      <sz val="11"/>
      <color rgb="FF000000"/>
      <name val="Calibri"/>
      <family val="2"/>
      <charset val="1"/>
    </font>
    <font>
      <sz val="10"/>
      <name val="Arial"/>
      <family val="2"/>
      <charset val="1"/>
    </font>
    <font>
      <b/>
      <sz val="20"/>
      <color rgb="FF000000"/>
      <name val="Calibri"/>
      <family val="2"/>
      <charset val="1"/>
    </font>
    <font>
      <i/>
      <sz val="11"/>
      <color rgb="FFD1CBB3"/>
      <name val="Calibri"/>
      <family val="2"/>
      <charset val="1"/>
    </font>
    <font>
      <b/>
      <sz val="14"/>
      <color rgb="FF000000"/>
      <name val="Calibri"/>
      <family val="2"/>
      <charset val="1"/>
    </font>
    <font>
      <i/>
      <sz val="11"/>
      <color rgb="FFB95C19"/>
      <name val="Calibri"/>
      <family val="2"/>
      <charset val="1"/>
    </font>
    <font>
      <b/>
      <i/>
      <sz val="20"/>
      <name val="Calibri"/>
      <family val="2"/>
      <charset val="1"/>
    </font>
    <font>
      <i/>
      <u/>
      <sz val="11"/>
      <color rgb="FF000000"/>
      <name val="Calibri"/>
      <family val="2"/>
      <charset val="1"/>
    </font>
    <font>
      <b/>
      <sz val="11"/>
      <name val="Calibri"/>
      <family val="2"/>
      <charset val="1"/>
    </font>
    <font>
      <sz val="11"/>
      <name val="Calibri"/>
      <family val="2"/>
      <charset val="1"/>
    </font>
    <font>
      <sz val="11"/>
      <color rgb="FFFF0000"/>
      <name val="Calibri"/>
      <family val="2"/>
      <charset val="1"/>
    </font>
    <font>
      <sz val="10"/>
      <color rgb="FF000000"/>
      <name val="Calibri"/>
      <family val="2"/>
      <charset val="1"/>
    </font>
    <font>
      <b/>
      <sz val="10"/>
      <name val="Calibri"/>
      <family val="2"/>
      <charset val="1"/>
    </font>
    <font>
      <sz val="10"/>
      <name val="Calibri"/>
      <family val="2"/>
      <charset val="1"/>
    </font>
    <font>
      <b/>
      <sz val="11"/>
      <color rgb="FF000000"/>
      <name val="Calibri"/>
      <family val="2"/>
      <charset val="1"/>
    </font>
    <font>
      <b/>
      <sz val="11"/>
      <color rgb="FFFF0000"/>
      <name val="Calibri"/>
      <family val="2"/>
      <charset val="1"/>
    </font>
    <font>
      <sz val="11"/>
      <color rgb="FF00B050"/>
      <name val="Calibri"/>
      <family val="2"/>
      <charset val="1"/>
    </font>
    <font>
      <b/>
      <sz val="11"/>
      <color rgb="FF00B050"/>
      <name val="Calibri"/>
      <family val="2"/>
      <charset val="1"/>
    </font>
    <font>
      <b/>
      <sz val="12"/>
      <color rgb="FF000000"/>
      <name val="Calibri"/>
      <family val="2"/>
      <charset val="1"/>
    </font>
    <font>
      <sz val="9"/>
      <color rgb="FF000000"/>
      <name val="Tahoma"/>
      <family val="2"/>
      <charset val="1"/>
    </font>
    <font>
      <sz val="11"/>
      <color rgb="FF000000"/>
      <name val="Calibri"/>
      <family val="2"/>
      <charset val="1"/>
    </font>
    <font>
      <sz val="9"/>
      <color indexed="81"/>
      <name val="Tahoma"/>
      <family val="2"/>
    </font>
    <font>
      <sz val="9"/>
      <color indexed="81"/>
      <name val="Segoe UI"/>
      <family val="2"/>
    </font>
  </fonts>
  <fills count="9">
    <fill>
      <patternFill patternType="none"/>
    </fill>
    <fill>
      <patternFill patternType="gray125"/>
    </fill>
    <fill>
      <patternFill patternType="solid">
        <fgColor rgb="FF8B4513"/>
        <bgColor rgb="FF8D4618"/>
      </patternFill>
    </fill>
    <fill>
      <patternFill patternType="solid">
        <fgColor rgb="FFD1CBB3"/>
        <bgColor rgb="FFD9D9D9"/>
      </patternFill>
    </fill>
    <fill>
      <patternFill patternType="solid">
        <fgColor rgb="FFD9D9D9"/>
        <bgColor rgb="FFD1CBB3"/>
      </patternFill>
    </fill>
    <fill>
      <patternFill patternType="solid">
        <fgColor rgb="FF8D4618"/>
        <bgColor rgb="FF8B4513"/>
      </patternFill>
    </fill>
    <fill>
      <patternFill patternType="solid">
        <fgColor theme="0" tint="-0.14999847407452621"/>
        <bgColor indexed="64"/>
      </patternFill>
    </fill>
    <fill>
      <patternFill patternType="solid">
        <fgColor theme="0" tint="-0.14999847407452621"/>
        <bgColor rgb="FFD1CBB3"/>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double">
        <color auto="1"/>
      </bottom>
      <diagonal/>
    </border>
    <border>
      <left/>
      <right/>
      <top/>
      <bottom style="medium">
        <color auto="1"/>
      </bottom>
      <diagonal/>
    </border>
  </borders>
  <cellStyleXfs count="3">
    <xf numFmtId="0" fontId="0" fillId="0" borderId="0"/>
    <xf numFmtId="165" fontId="20" fillId="0" borderId="0" applyBorder="0" applyProtection="0"/>
    <xf numFmtId="0" fontId="1" fillId="0" borderId="0"/>
  </cellStyleXfs>
  <cellXfs count="82">
    <xf numFmtId="0" fontId="0" fillId="0" borderId="0" xfId="0"/>
    <xf numFmtId="0" fontId="0" fillId="0" borderId="0" xfId="0" applyAlignment="1">
      <alignment horizontal="right"/>
    </xf>
    <xf numFmtId="0" fontId="0" fillId="2" borderId="0" xfId="0" applyFill="1" applyBorder="1" applyAlignment="1">
      <alignment horizontal="left"/>
    </xf>
    <xf numFmtId="0" fontId="0" fillId="2" borderId="0" xfId="0" applyFill="1" applyBorder="1" applyAlignment="1">
      <alignment horizontal="right"/>
    </xf>
    <xf numFmtId="0" fontId="2" fillId="2" borderId="0" xfId="0" applyFont="1" applyFill="1" applyBorder="1" applyAlignment="1">
      <alignment horizontal="left" vertical="center" wrapText="1"/>
    </xf>
    <xf numFmtId="0" fontId="0" fillId="0" borderId="0" xfId="0" applyBorder="1"/>
    <xf numFmtId="0" fontId="3" fillId="2" borderId="0" xfId="0" applyFont="1" applyFill="1" applyBorder="1" applyAlignment="1">
      <alignment horizontal="left"/>
    </xf>
    <xf numFmtId="0" fontId="4" fillId="0" borderId="0" xfId="0" applyFont="1"/>
    <xf numFmtId="0" fontId="0" fillId="0" borderId="1" xfId="0" applyFont="1" applyBorder="1" applyAlignment="1">
      <alignment horizontal="right"/>
    </xf>
    <xf numFmtId="0" fontId="0" fillId="0" borderId="1" xfId="0" applyBorder="1"/>
    <xf numFmtId="0" fontId="5" fillId="0" borderId="0" xfId="0" applyFont="1"/>
    <xf numFmtId="0" fontId="0" fillId="0" borderId="1" xfId="0" applyBorder="1"/>
    <xf numFmtId="0" fontId="0" fillId="0" borderId="0" xfId="0" applyAlignment="1">
      <alignment horizontal="center"/>
    </xf>
    <xf numFmtId="0" fontId="6" fillId="2" borderId="0" xfId="0" applyFont="1" applyFill="1" applyBorder="1" applyAlignment="1">
      <alignment horizontal="left"/>
    </xf>
    <xf numFmtId="0" fontId="3" fillId="2" borderId="0" xfId="0" applyFont="1" applyFill="1" applyBorder="1" applyAlignment="1">
      <alignment horizontal="center"/>
    </xf>
    <xf numFmtId="0" fontId="0" fillId="2" borderId="0" xfId="0" applyFill="1" applyBorder="1" applyAlignment="1">
      <alignment horizontal="center"/>
    </xf>
    <xf numFmtId="0" fontId="2" fillId="2" borderId="0" xfId="0" applyFont="1" applyFill="1" applyBorder="1" applyAlignment="1">
      <alignment horizontal="center"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0" borderId="0" xfId="2" applyFont="1"/>
    <xf numFmtId="0" fontId="9" fillId="0" borderId="0" xfId="2" applyFont="1" applyAlignment="1">
      <alignment horizontal="center"/>
    </xf>
    <xf numFmtId="0" fontId="9" fillId="0" borderId="0" xfId="2" applyFont="1" applyAlignment="1">
      <alignment horizontal="right"/>
    </xf>
    <xf numFmtId="164" fontId="0" fillId="0" borderId="1" xfId="0" applyNumberFormat="1" applyFont="1" applyBorder="1" applyAlignment="1">
      <alignment horizontal="center"/>
    </xf>
    <xf numFmtId="1" fontId="0" fillId="0" borderId="1" xfId="0" applyNumberFormat="1" applyFont="1" applyBorder="1" applyAlignment="1">
      <alignment horizontal="center"/>
    </xf>
    <xf numFmtId="9" fontId="0" fillId="0" borderId="1" xfId="0" applyNumberFormat="1" applyFont="1" applyBorder="1" applyAlignment="1">
      <alignment horizontal="center"/>
    </xf>
    <xf numFmtId="0" fontId="11" fillId="0" borderId="1" xfId="0" applyFont="1" applyBorder="1"/>
    <xf numFmtId="0" fontId="9" fillId="0" borderId="1" xfId="2" applyFont="1" applyBorder="1"/>
    <xf numFmtId="0" fontId="8" fillId="0" borderId="1" xfId="2" applyFont="1" applyBorder="1" applyAlignment="1">
      <alignment horizontal="center"/>
    </xf>
    <xf numFmtId="164" fontId="8" fillId="0" borderId="1" xfId="2" applyNumberFormat="1" applyFont="1" applyBorder="1" applyAlignment="1">
      <alignment horizontal="center"/>
    </xf>
    <xf numFmtId="164" fontId="8" fillId="0" borderId="1" xfId="2" applyNumberFormat="1" applyFont="1" applyBorder="1" applyAlignment="1">
      <alignment horizontal="right"/>
    </xf>
    <xf numFmtId="0" fontId="8" fillId="0" borderId="1" xfId="2" applyFont="1" applyBorder="1"/>
    <xf numFmtId="164" fontId="9" fillId="4" borderId="1" xfId="2" applyNumberFormat="1" applyFont="1" applyFill="1" applyBorder="1" applyAlignment="1">
      <alignment horizontal="center"/>
    </xf>
    <xf numFmtId="164" fontId="9" fillId="4" borderId="1" xfId="2" applyNumberFormat="1" applyFont="1" applyFill="1" applyBorder="1" applyAlignment="1">
      <alignment horizontal="right"/>
    </xf>
    <xf numFmtId="164" fontId="9" fillId="0" borderId="1" xfId="2" applyNumberFormat="1" applyFont="1" applyBorder="1" applyAlignment="1">
      <alignment horizontal="center"/>
    </xf>
    <xf numFmtId="0" fontId="9" fillId="0" borderId="0" xfId="2" applyFont="1"/>
    <xf numFmtId="164" fontId="8" fillId="0" borderId="0" xfId="2" applyNumberFormat="1" applyFont="1" applyAlignment="1">
      <alignment horizontal="right"/>
    </xf>
    <xf numFmtId="164" fontId="11" fillId="0" borderId="1" xfId="0" applyNumberFormat="1" applyFont="1" applyBorder="1"/>
    <xf numFmtId="0" fontId="12" fillId="0" borderId="0" xfId="2" applyFont="1"/>
    <xf numFmtId="164" fontId="0" fillId="4" borderId="1" xfId="0" applyNumberFormat="1" applyFont="1" applyFill="1" applyBorder="1" applyAlignment="1">
      <alignment horizontal="center"/>
    </xf>
    <xf numFmtId="0" fontId="13" fillId="0" borderId="0" xfId="2" applyFont="1"/>
    <xf numFmtId="164" fontId="9" fillId="0" borderId="0" xfId="2" applyNumberFormat="1" applyFont="1" applyAlignment="1">
      <alignment horizontal="center"/>
    </xf>
    <xf numFmtId="164" fontId="9" fillId="0" borderId="0" xfId="2" applyNumberFormat="1" applyFont="1" applyAlignment="1">
      <alignment horizontal="right"/>
    </xf>
    <xf numFmtId="164" fontId="14" fillId="0" borderId="3" xfId="1" applyNumberFormat="1" applyFont="1" applyBorder="1" applyAlignment="1" applyProtection="1"/>
    <xf numFmtId="164" fontId="15" fillId="0" borderId="3" xfId="1" applyNumberFormat="1" applyFont="1" applyBorder="1" applyAlignment="1" applyProtection="1">
      <alignment horizontal="center"/>
    </xf>
    <xf numFmtId="164" fontId="14" fillId="0" borderId="3" xfId="1" applyNumberFormat="1" applyFont="1" applyBorder="1" applyAlignment="1" applyProtection="1">
      <alignment horizontal="center"/>
    </xf>
    <xf numFmtId="0" fontId="0" fillId="0" borderId="0" xfId="0" applyFont="1" applyAlignment="1">
      <alignment horizontal="center"/>
    </xf>
    <xf numFmtId="0" fontId="0" fillId="0" borderId="0" xfId="0" applyFont="1" applyAlignment="1">
      <alignment horizontal="right"/>
    </xf>
    <xf numFmtId="0" fontId="11" fillId="0" borderId="2" xfId="0" applyFont="1" applyBorder="1"/>
    <xf numFmtId="0" fontId="11" fillId="0" borderId="0" xfId="0" applyFont="1" applyAlignment="1">
      <alignment horizontal="center"/>
    </xf>
    <xf numFmtId="164" fontId="17" fillId="0" borderId="3" xfId="1" applyNumberFormat="1" applyFont="1" applyBorder="1" applyAlignment="1" applyProtection="1">
      <alignment horizontal="center"/>
    </xf>
    <xf numFmtId="166" fontId="18" fillId="0" borderId="3" xfId="1" applyNumberFormat="1" applyFont="1" applyBorder="1" applyAlignment="1" applyProtection="1">
      <alignment horizontal="center"/>
    </xf>
    <xf numFmtId="0" fontId="0" fillId="0" borderId="0" xfId="0" applyAlignment="1">
      <alignment horizontal="left"/>
    </xf>
    <xf numFmtId="0" fontId="6" fillId="5" borderId="0" xfId="0" applyFont="1" applyFill="1" applyBorder="1" applyAlignment="1">
      <alignment horizontal="left"/>
    </xf>
    <xf numFmtId="0" fontId="0" fillId="5" borderId="0" xfId="0" applyFill="1" applyBorder="1" applyAlignment="1">
      <alignment horizontal="center"/>
    </xf>
    <xf numFmtId="0" fontId="0" fillId="5" borderId="0" xfId="0" applyFill="1" applyBorder="1" applyAlignment="1">
      <alignment horizontal="left"/>
    </xf>
    <xf numFmtId="0" fontId="2" fillId="5" borderId="0" xfId="0" applyFont="1" applyFill="1" applyBorder="1" applyAlignment="1">
      <alignment horizontal="left" vertical="center" wrapText="1"/>
    </xf>
    <xf numFmtId="0" fontId="3" fillId="5" borderId="4" xfId="0" applyFont="1" applyFill="1" applyBorder="1" applyAlignment="1">
      <alignment horizontal="left"/>
    </xf>
    <xf numFmtId="0" fontId="3" fillId="5" borderId="4" xfId="0" applyFont="1" applyFill="1" applyBorder="1" applyAlignment="1">
      <alignment horizontal="center"/>
    </xf>
    <xf numFmtId="0" fontId="14" fillId="0" borderId="0" xfId="0" applyFont="1"/>
    <xf numFmtId="165" fontId="0" fillId="0" borderId="0" xfId="0" applyNumberFormat="1" applyAlignment="1">
      <alignment horizontal="center"/>
    </xf>
    <xf numFmtId="165" fontId="14" fillId="0" borderId="0" xfId="0" applyNumberFormat="1" applyFont="1"/>
    <xf numFmtId="165" fontId="0" fillId="0" borderId="0" xfId="1" applyFont="1" applyBorder="1" applyAlignment="1" applyProtection="1">
      <alignment horizontal="left"/>
    </xf>
    <xf numFmtId="0" fontId="0" fillId="0" borderId="0" xfId="0" applyFont="1"/>
    <xf numFmtId="164" fontId="0" fillId="6" borderId="1" xfId="0" applyNumberFormat="1" applyFont="1" applyFill="1" applyBorder="1" applyAlignment="1">
      <alignment horizontal="center"/>
    </xf>
    <xf numFmtId="1" fontId="0" fillId="6" borderId="1" xfId="0" applyNumberFormat="1" applyFont="1" applyFill="1" applyBorder="1" applyAlignment="1">
      <alignment horizontal="center"/>
    </xf>
    <xf numFmtId="164" fontId="10" fillId="7" borderId="1" xfId="0" applyNumberFormat="1" applyFont="1" applyFill="1" applyBorder="1" applyAlignment="1">
      <alignment horizontal="center"/>
    </xf>
    <xf numFmtId="164" fontId="10" fillId="6" borderId="1" xfId="0" applyNumberFormat="1" applyFont="1" applyFill="1" applyBorder="1" applyAlignment="1">
      <alignment horizontal="center"/>
    </xf>
    <xf numFmtId="0" fontId="0" fillId="6" borderId="1" xfId="0" applyFill="1" applyBorder="1" applyAlignment="1">
      <alignment horizontal="center"/>
    </xf>
    <xf numFmtId="164" fontId="14" fillId="6" borderId="3" xfId="1" applyNumberFormat="1" applyFont="1" applyFill="1" applyBorder="1" applyAlignment="1" applyProtection="1">
      <alignment horizontal="center"/>
    </xf>
    <xf numFmtId="164" fontId="15" fillId="6" borderId="3" xfId="1" applyNumberFormat="1" applyFont="1" applyFill="1" applyBorder="1" applyAlignment="1" applyProtection="1">
      <alignment horizontal="center"/>
    </xf>
    <xf numFmtId="9" fontId="0" fillId="6" borderId="1" xfId="0" applyNumberFormat="1" applyFont="1" applyFill="1" applyBorder="1" applyAlignment="1">
      <alignment horizontal="center"/>
    </xf>
    <xf numFmtId="0" fontId="0" fillId="6" borderId="2" xfId="0" applyFill="1" applyBorder="1" applyAlignment="1">
      <alignment horizontal="center"/>
    </xf>
    <xf numFmtId="0" fontId="0" fillId="6" borderId="0" xfId="0" applyFill="1"/>
    <xf numFmtId="164" fontId="18" fillId="6" borderId="3" xfId="1" applyNumberFormat="1" applyFont="1" applyFill="1" applyBorder="1" applyAlignment="1" applyProtection="1">
      <alignment horizontal="center"/>
    </xf>
    <xf numFmtId="164" fontId="17" fillId="6" borderId="3" xfId="1" applyNumberFormat="1" applyFont="1" applyFill="1" applyBorder="1" applyAlignment="1" applyProtection="1">
      <alignment horizontal="center"/>
    </xf>
    <xf numFmtId="166" fontId="18" fillId="6" borderId="3" xfId="1" applyNumberFormat="1" applyFont="1" applyFill="1" applyBorder="1" applyAlignment="1" applyProtection="1">
      <alignment horizontal="center"/>
    </xf>
    <xf numFmtId="164" fontId="16" fillId="6" borderId="1" xfId="0" applyNumberFormat="1" applyFont="1" applyFill="1" applyBorder="1" applyAlignment="1">
      <alignment horizontal="center"/>
    </xf>
    <xf numFmtId="164" fontId="0" fillId="8" borderId="1" xfId="0" applyNumberFormat="1" applyFont="1" applyFill="1" applyBorder="1" applyAlignment="1">
      <alignment horizontal="center"/>
    </xf>
    <xf numFmtId="49" fontId="4" fillId="0" borderId="1" xfId="0" applyNumberFormat="1" applyFont="1" applyBorder="1" applyAlignment="1">
      <alignment vertical="center" wrapText="1"/>
    </xf>
    <xf numFmtId="14" fontId="0" fillId="0" borderId="1" xfId="0" applyNumberFormat="1" applyBorder="1"/>
  </cellXfs>
  <cellStyles count="3">
    <cellStyle name="Standard" xfId="0" builtinId="0"/>
    <cellStyle name="TableStyleLight1" xfId="2" xr:uid="{00000000-0005-0000-0000-000001000000}"/>
    <cellStyle name="Währung" xfId="1" builtinId="4"/>
  </cellStyles>
  <dxfs count="2">
    <dxf>
      <font>
        <sz val="11"/>
        <color rgb="FF000000"/>
        <name val="Calibri"/>
      </font>
      <fill>
        <patternFill>
          <bgColor rgb="FFFFFFFF"/>
        </patternFill>
      </fill>
    </dxf>
    <dxf>
      <font>
        <sz val="11"/>
        <color rgb="FF000000"/>
        <name val="Calibri"/>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1CBB3"/>
      <rgbColor rgb="FF808080"/>
      <rgbColor rgb="FF9999FF"/>
      <rgbColor rgb="FF8D4618"/>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B95C19"/>
      <rgbColor rgb="FF666699"/>
      <rgbColor rgb="FF969696"/>
      <rgbColor rgb="FF003366"/>
      <rgbColor rgb="FF00B050"/>
      <rgbColor rgb="FF003300"/>
      <rgbColor rgb="FF333300"/>
      <rgbColor rgb="FF8B4513"/>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2780562</xdr:colOff>
      <xdr:row>0</xdr:row>
      <xdr:rowOff>1276191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904762" cy="12761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1013460</xdr:colOff>
      <xdr:row>39</xdr:row>
      <xdr:rowOff>106680</xdr:rowOff>
    </xdr:to>
    <xdr:sp macro="" textlink="">
      <xdr:nvSpPr>
        <xdr:cNvPr id="2056" name="shapetype_202" hidden="1">
          <a:extLst>
            <a:ext uri="{FF2B5EF4-FFF2-40B4-BE49-F238E27FC236}">
              <a16:creationId xmlns:a16="http://schemas.microsoft.com/office/drawing/2014/main" id="{00000000-0008-0000-0100-000008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1013460</xdr:colOff>
      <xdr:row>39</xdr:row>
      <xdr:rowOff>106680</xdr:rowOff>
    </xdr:to>
    <xdr:sp macro="" textlink="">
      <xdr:nvSpPr>
        <xdr:cNvPr id="2054" name="shapetype_202" hidden="1">
          <a:extLst>
            <a:ext uri="{FF2B5EF4-FFF2-40B4-BE49-F238E27FC236}">
              <a16:creationId xmlns:a16="http://schemas.microsoft.com/office/drawing/2014/main" id="{00000000-0008-0000-0100-000006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1013460</xdr:colOff>
      <xdr:row>39</xdr:row>
      <xdr:rowOff>106680</xdr:rowOff>
    </xdr:to>
    <xdr:sp macro="" textlink="">
      <xdr:nvSpPr>
        <xdr:cNvPr id="2052" name="shapetype_202" hidden="1">
          <a:extLst>
            <a:ext uri="{FF2B5EF4-FFF2-40B4-BE49-F238E27FC236}">
              <a16:creationId xmlns:a16="http://schemas.microsoft.com/office/drawing/2014/main" id="{00000000-0008-0000-0100-000004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1013460</xdr:colOff>
      <xdr:row>39</xdr:row>
      <xdr:rowOff>106680</xdr:rowOff>
    </xdr:to>
    <xdr:sp macro="" textlink="">
      <xdr:nvSpPr>
        <xdr:cNvPr id="2050" name="shapetype_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zoomScaleNormal="100" workbookViewId="0">
      <selection activeCell="D7" sqref="D7"/>
    </sheetView>
  </sheetViews>
  <sheetFormatPr baseColWidth="10" defaultColWidth="8.85546875" defaultRowHeight="15" x14ac:dyDescent="0.25"/>
  <cols>
    <col min="1" max="1" width="15.7109375"/>
    <col min="2" max="2" width="31.140625" style="1"/>
    <col min="3" max="3" width="48.28515625"/>
    <col min="4" max="4" width="75.7109375"/>
    <col min="5" max="1025" width="9.140625"/>
  </cols>
  <sheetData>
    <row r="1" spans="1:4" s="5" customFormat="1" ht="100.5" customHeight="1" x14ac:dyDescent="0.25">
      <c r="A1" s="2"/>
      <c r="B1" s="3"/>
      <c r="C1" s="2"/>
      <c r="D1" s="4" t="s">
        <v>0</v>
      </c>
    </row>
    <row r="2" spans="1:4" x14ac:dyDescent="0.25">
      <c r="A2" s="6" t="s">
        <v>1</v>
      </c>
      <c r="B2" s="6"/>
      <c r="C2" s="6"/>
      <c r="D2" s="6"/>
    </row>
    <row r="4" spans="1:4" ht="18.75" x14ac:dyDescent="0.3">
      <c r="A4" s="7" t="s">
        <v>2</v>
      </c>
      <c r="B4"/>
    </row>
    <row r="5" spans="1:4" x14ac:dyDescent="0.25">
      <c r="B5" s="8" t="s">
        <v>3</v>
      </c>
      <c r="C5" s="9"/>
      <c r="D5" s="10" t="s">
        <v>4</v>
      </c>
    </row>
    <row r="6" spans="1:4" x14ac:dyDescent="0.25">
      <c r="B6" s="8" t="s">
        <v>109</v>
      </c>
      <c r="C6" s="81">
        <v>43706</v>
      </c>
      <c r="D6" s="10" t="s">
        <v>112</v>
      </c>
    </row>
    <row r="7" spans="1:4" x14ac:dyDescent="0.25">
      <c r="B7" s="8" t="s">
        <v>110</v>
      </c>
      <c r="C7" s="81">
        <v>43709</v>
      </c>
      <c r="D7" s="10" t="s">
        <v>111</v>
      </c>
    </row>
    <row r="8" spans="1:4" x14ac:dyDescent="0.25">
      <c r="B8" s="8" t="s">
        <v>5</v>
      </c>
      <c r="C8" s="9"/>
      <c r="D8" s="10" t="s">
        <v>6</v>
      </c>
    </row>
    <row r="9" spans="1:4" x14ac:dyDescent="0.25">
      <c r="B9" s="8" t="s">
        <v>7</v>
      </c>
      <c r="C9" s="11"/>
      <c r="D9" s="10" t="s">
        <v>8</v>
      </c>
    </row>
    <row r="10" spans="1:4" x14ac:dyDescent="0.25">
      <c r="B10" s="8" t="s">
        <v>9</v>
      </c>
      <c r="C10" s="9"/>
      <c r="D10" s="10" t="s">
        <v>10</v>
      </c>
    </row>
    <row r="11" spans="1:4" x14ac:dyDescent="0.25">
      <c r="B11"/>
      <c r="D11" s="10"/>
    </row>
    <row r="12" spans="1:4" x14ac:dyDescent="0.25">
      <c r="B12" s="8" t="s">
        <v>11</v>
      </c>
      <c r="C12" s="9"/>
      <c r="D12" s="10" t="s">
        <v>12</v>
      </c>
    </row>
    <row r="13" spans="1:4" x14ac:dyDescent="0.25">
      <c r="B13" s="8" t="s">
        <v>13</v>
      </c>
      <c r="C13" s="11"/>
      <c r="D13" s="10" t="s">
        <v>14</v>
      </c>
    </row>
    <row r="14" spans="1:4" x14ac:dyDescent="0.25">
      <c r="B14"/>
      <c r="D14" s="10"/>
    </row>
    <row r="15" spans="1:4" ht="18.75" x14ac:dyDescent="0.3">
      <c r="A15" s="7" t="s">
        <v>15</v>
      </c>
      <c r="B15"/>
      <c r="D15" s="10"/>
    </row>
    <row r="16" spans="1:4" x14ac:dyDescent="0.25">
      <c r="B16" s="8" t="s">
        <v>16</v>
      </c>
      <c r="C16" s="9"/>
      <c r="D16" s="10" t="s">
        <v>17</v>
      </c>
    </row>
    <row r="17" spans="2:4" x14ac:dyDescent="0.25">
      <c r="B17"/>
      <c r="D17" s="10"/>
    </row>
    <row r="18" spans="2:4" x14ac:dyDescent="0.25">
      <c r="B18" s="8" t="s">
        <v>18</v>
      </c>
      <c r="C18" s="9"/>
      <c r="D18" s="10"/>
    </row>
    <row r="19" spans="2:4" x14ac:dyDescent="0.25">
      <c r="B19" s="8" t="s">
        <v>19</v>
      </c>
      <c r="C19" s="9"/>
      <c r="D19" s="10"/>
    </row>
    <row r="20" spans="2:4" x14ac:dyDescent="0.25">
      <c r="B20" s="8" t="s">
        <v>20</v>
      </c>
      <c r="C20" s="9"/>
      <c r="D20" s="10"/>
    </row>
    <row r="21" spans="2:4" x14ac:dyDescent="0.25">
      <c r="B21" s="8" t="s">
        <v>21</v>
      </c>
      <c r="C21" s="9"/>
      <c r="D21" s="10"/>
    </row>
    <row r="22" spans="2:4" x14ac:dyDescent="0.25">
      <c r="B22" s="8" t="s">
        <v>22</v>
      </c>
      <c r="C22" s="9"/>
      <c r="D22" s="10"/>
    </row>
    <row r="23" spans="2:4" x14ac:dyDescent="0.25">
      <c r="B23" s="8" t="s">
        <v>23</v>
      </c>
      <c r="C23" s="9"/>
      <c r="D23" s="10"/>
    </row>
    <row r="24" spans="2:4" x14ac:dyDescent="0.25">
      <c r="B24" s="8" t="s">
        <v>24</v>
      </c>
      <c r="C24" s="9"/>
      <c r="D24" s="10"/>
    </row>
    <row r="25" spans="2:4" x14ac:dyDescent="0.25">
      <c r="B25"/>
      <c r="D25" s="10"/>
    </row>
    <row r="26" spans="2:4" x14ac:dyDescent="0.25">
      <c r="B26" s="8" t="s">
        <v>25</v>
      </c>
      <c r="C26" s="9"/>
      <c r="D26" s="10" t="s">
        <v>26</v>
      </c>
    </row>
    <row r="27" spans="2:4" x14ac:dyDescent="0.25">
      <c r="B27" s="8" t="s">
        <v>19</v>
      </c>
      <c r="C27" s="9"/>
      <c r="D27" s="10"/>
    </row>
    <row r="28" spans="2:4" x14ac:dyDescent="0.25">
      <c r="B28" s="8" t="s">
        <v>20</v>
      </c>
      <c r="C28" s="9"/>
      <c r="D28" s="10"/>
    </row>
    <row r="29" spans="2:4" x14ac:dyDescent="0.25">
      <c r="B29" s="8" t="s">
        <v>21</v>
      </c>
      <c r="C29" s="9"/>
      <c r="D29" s="10"/>
    </row>
    <row r="30" spans="2:4" x14ac:dyDescent="0.25">
      <c r="B30" s="8" t="s">
        <v>22</v>
      </c>
      <c r="C30" s="9"/>
      <c r="D30" s="10"/>
    </row>
    <row r="31" spans="2:4" x14ac:dyDescent="0.25">
      <c r="B31" s="8" t="s">
        <v>23</v>
      </c>
      <c r="C31" s="9"/>
      <c r="D31" s="10"/>
    </row>
    <row r="32" spans="2:4" x14ac:dyDescent="0.25">
      <c r="B32" s="8" t="s">
        <v>24</v>
      </c>
      <c r="C32" s="9"/>
      <c r="D32" s="10"/>
    </row>
  </sheetData>
  <conditionalFormatting sqref="C9">
    <cfRule type="expression" dxfId="1" priority="2">
      <formula>#REF!="LARP"</formula>
    </cfRule>
  </conditionalFormatting>
  <conditionalFormatting sqref="C13">
    <cfRule type="expression" dxfId="0" priority="3">
      <formula>#REF!="LARP"</formula>
    </cfRule>
  </conditionalFormatting>
  <dataValidations count="2">
    <dataValidation type="list" allowBlank="1" showInputMessage="1" sqref="C9" xr:uid="{00000000-0002-0000-0000-000000000000}">
      <formula1>"Rollenspiel-Convention,LARP - Akademiecon,LARP - Ambiente/Feiercon,LARP - Abenteuercon,LARP - Endzeitcon,LARP - Hofhaltungscon,,LARP - Schlachtencon,LARP - Survivalcon,,LARP - Tavernencon,LARP - Wandercon"</formula1>
      <formula2>0</formula2>
    </dataValidation>
    <dataValidation type="list" allowBlank="1" showInputMessage="1" sqref="C13" xr:uid="{00000000-0002-0000-0000-000001000000}">
      <formula1>"Hauptkonto - 4542940, Unterkonto Karys - 0104542940, Unterkonto Konstantin Sobing - 0204542940, Unterkonto Simpelus Hand - 0404542940, Unterkonto DreRoCo - 0504542940, Unterkonto Donnerbach - 0704542940"</formula1>
    </dataValidation>
  </dataValidations>
  <pageMargins left="0.59027777777777801" right="0.59027777777777801" top="0.78749999999999998" bottom="0.78749999999999998" header="0.51180555555555496" footer="0.51180555555555496"/>
  <pageSetup paperSize="9" firstPageNumber="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2"/>
  <sheetViews>
    <sheetView tabSelected="1" zoomScaleNormal="100" workbookViewId="0">
      <selection activeCell="B17" sqref="B17"/>
    </sheetView>
  </sheetViews>
  <sheetFormatPr baseColWidth="10" defaultColWidth="8.85546875" defaultRowHeight="15" x14ac:dyDescent="0.25"/>
  <cols>
    <col min="1" max="1" width="28.140625"/>
    <col min="2" max="2" width="10" style="12" customWidth="1"/>
    <col min="3" max="3" width="7.5703125" style="12"/>
    <col min="4" max="4" width="13" style="12" customWidth="1"/>
    <col min="5" max="6" width="13.85546875" style="12"/>
    <col min="7" max="7" width="13.7109375" style="12"/>
    <col min="8" max="8" width="50.7109375" style="12" bestFit="1" customWidth="1"/>
    <col min="9" max="9" width="8.28515625"/>
    <col min="10" max="10" width="14.28515625" style="12"/>
    <col min="11" max="11" width="7" style="12"/>
    <col min="12" max="12" width="10.5703125" style="12" customWidth="1"/>
    <col min="13" max="13" width="12.140625" style="1" customWidth="1"/>
    <col min="14" max="14" width="10.140625" style="12"/>
    <col min="15" max="15" width="27.5703125"/>
    <col min="16" max="1025" width="9.140625"/>
  </cols>
  <sheetData>
    <row r="1" spans="1:15" ht="37.5" customHeight="1" x14ac:dyDescent="0.4">
      <c r="A1" s="13" t="s">
        <v>27</v>
      </c>
      <c r="B1" s="14"/>
      <c r="C1" s="14"/>
      <c r="D1" s="14"/>
      <c r="E1" s="14"/>
      <c r="F1" s="14"/>
      <c r="G1" s="14"/>
      <c r="H1" s="14"/>
      <c r="I1" s="2"/>
      <c r="J1" s="15"/>
      <c r="K1" s="15"/>
      <c r="L1" s="15"/>
      <c r="M1" s="3"/>
      <c r="N1" s="15"/>
      <c r="O1" s="2"/>
    </row>
    <row r="2" spans="1:15" ht="15.75" customHeight="1" x14ac:dyDescent="0.25">
      <c r="A2" s="6" t="s">
        <v>28</v>
      </c>
      <c r="B2" s="15"/>
      <c r="C2" s="15"/>
      <c r="D2" s="15"/>
      <c r="E2" s="15"/>
      <c r="F2" s="15"/>
      <c r="G2" s="15"/>
      <c r="H2" s="16"/>
      <c r="I2" s="2"/>
      <c r="J2" s="15"/>
      <c r="K2" s="15"/>
      <c r="L2" s="15"/>
      <c r="M2" s="3"/>
      <c r="N2" s="15"/>
      <c r="O2" s="2"/>
    </row>
    <row r="3" spans="1:15" x14ac:dyDescent="0.25">
      <c r="B3"/>
      <c r="C3"/>
      <c r="D3"/>
      <c r="E3"/>
      <c r="F3"/>
      <c r="G3"/>
      <c r="H3"/>
      <c r="J3"/>
      <c r="K3"/>
      <c r="L3"/>
      <c r="M3"/>
      <c r="N3"/>
    </row>
    <row r="4" spans="1:15" ht="15" customHeight="1" x14ac:dyDescent="0.25">
      <c r="A4" s="80" t="s">
        <v>29</v>
      </c>
      <c r="B4" s="80"/>
      <c r="C4" s="80"/>
      <c r="D4" s="80"/>
      <c r="E4" s="80"/>
      <c r="F4" s="80"/>
      <c r="G4" s="80"/>
      <c r="H4" s="80"/>
      <c r="J4"/>
      <c r="K4"/>
      <c r="L4"/>
      <c r="M4"/>
      <c r="N4"/>
    </row>
    <row r="5" spans="1:15" ht="30" x14ac:dyDescent="0.25">
      <c r="A5" s="17" t="s">
        <v>30</v>
      </c>
      <c r="B5" s="18" t="s">
        <v>31</v>
      </c>
      <c r="C5" s="19" t="s">
        <v>32</v>
      </c>
      <c r="D5" s="18" t="s">
        <v>33</v>
      </c>
      <c r="E5" s="18" t="s">
        <v>34</v>
      </c>
      <c r="F5" s="18" t="s">
        <v>35</v>
      </c>
      <c r="G5" s="20" t="s">
        <v>36</v>
      </c>
      <c r="H5" s="17" t="s">
        <v>37</v>
      </c>
      <c r="I5" s="12"/>
      <c r="J5" s="21" t="s">
        <v>118</v>
      </c>
      <c r="K5" s="22"/>
      <c r="L5" s="22"/>
      <c r="M5" s="23"/>
      <c r="N5"/>
    </row>
    <row r="6" spans="1:15" x14ac:dyDescent="0.25">
      <c r="A6" s="9" t="s">
        <v>38</v>
      </c>
      <c r="B6" s="24">
        <v>100</v>
      </c>
      <c r="C6" s="25">
        <v>1</v>
      </c>
      <c r="D6" s="68">
        <f t="shared" ref="D6:D18" si="0">B6*C6</f>
        <v>100</v>
      </c>
      <c r="E6" s="26"/>
      <c r="F6" s="26"/>
      <c r="G6" s="65">
        <f t="shared" ref="G6:G15" si="1">E6+F6</f>
        <v>0</v>
      </c>
      <c r="H6" s="27" t="s">
        <v>115</v>
      </c>
      <c r="I6" s="12"/>
      <c r="J6" s="28"/>
      <c r="K6" s="29" t="s">
        <v>32</v>
      </c>
      <c r="L6" s="30" t="s">
        <v>40</v>
      </c>
      <c r="M6" s="31" t="s">
        <v>41</v>
      </c>
      <c r="N6"/>
    </row>
    <row r="7" spans="1:15" x14ac:dyDescent="0.25">
      <c r="A7" s="9" t="s">
        <v>42</v>
      </c>
      <c r="B7" s="24">
        <v>12</v>
      </c>
      <c r="C7" s="25">
        <f>SUM(C24:C26)</f>
        <v>50</v>
      </c>
      <c r="D7" s="68">
        <f t="shared" si="0"/>
        <v>600</v>
      </c>
      <c r="E7" s="65"/>
      <c r="F7" s="65">
        <f>D7*7/107</f>
        <v>39.252336448598129</v>
      </c>
      <c r="G7" s="65">
        <f t="shared" si="1"/>
        <v>39.252336448598129</v>
      </c>
      <c r="H7" s="27" t="s">
        <v>114</v>
      </c>
      <c r="I7" s="12"/>
      <c r="J7" s="32" t="s">
        <v>43</v>
      </c>
      <c r="K7" s="66">
        <f>C24</f>
        <v>30</v>
      </c>
      <c r="L7" s="33">
        <f>(D19-K8*L8-K9*L9)/K7</f>
        <v>53.483333333333334</v>
      </c>
      <c r="M7" s="34">
        <f>K7*L7</f>
        <v>1604.5</v>
      </c>
      <c r="N7"/>
    </row>
    <row r="8" spans="1:15" x14ac:dyDescent="0.25">
      <c r="A8" s="9" t="s">
        <v>44</v>
      </c>
      <c r="B8" s="24">
        <v>75</v>
      </c>
      <c r="C8" s="25">
        <v>1</v>
      </c>
      <c r="D8" s="68">
        <f t="shared" si="0"/>
        <v>75</v>
      </c>
      <c r="E8" s="65"/>
      <c r="F8" s="65">
        <f>D8*7/107</f>
        <v>4.9065420560747661</v>
      </c>
      <c r="G8" s="65">
        <f t="shared" si="1"/>
        <v>4.9065420560747661</v>
      </c>
      <c r="H8" s="27" t="s">
        <v>45</v>
      </c>
      <c r="I8" s="12"/>
      <c r="J8" s="32" t="s">
        <v>46</v>
      </c>
      <c r="K8" s="66">
        <f>C25</f>
        <v>15</v>
      </c>
      <c r="L8" s="35">
        <v>20</v>
      </c>
      <c r="M8" s="34">
        <f>K8*L8</f>
        <v>300</v>
      </c>
      <c r="N8"/>
    </row>
    <row r="9" spans="1:15" x14ac:dyDescent="0.25">
      <c r="A9" s="9" t="s">
        <v>47</v>
      </c>
      <c r="B9" s="24">
        <v>100</v>
      </c>
      <c r="C9" s="25">
        <v>2</v>
      </c>
      <c r="D9" s="68">
        <f t="shared" si="0"/>
        <v>200</v>
      </c>
      <c r="E9" s="65">
        <f>D9*19/119</f>
        <v>31.932773109243698</v>
      </c>
      <c r="F9" s="65"/>
      <c r="G9" s="65">
        <f t="shared" si="1"/>
        <v>31.932773109243698</v>
      </c>
      <c r="H9" s="27" t="s">
        <v>113</v>
      </c>
      <c r="I9" s="12"/>
      <c r="J9" s="32" t="s">
        <v>48</v>
      </c>
      <c r="K9" s="66">
        <f>C26</f>
        <v>5</v>
      </c>
      <c r="L9" s="35">
        <v>0</v>
      </c>
      <c r="M9" s="34">
        <f>K9*L9</f>
        <v>0</v>
      </c>
      <c r="N9"/>
    </row>
    <row r="10" spans="1:15" x14ac:dyDescent="0.25">
      <c r="A10" s="9" t="s">
        <v>49</v>
      </c>
      <c r="B10" s="24">
        <v>220</v>
      </c>
      <c r="C10" s="25">
        <v>1</v>
      </c>
      <c r="D10" s="68">
        <f t="shared" si="0"/>
        <v>220</v>
      </c>
      <c r="E10" s="65">
        <f>D10*19/119</f>
        <v>35.12605042016807</v>
      </c>
      <c r="F10" s="65"/>
      <c r="G10" s="65">
        <f t="shared" si="1"/>
        <v>35.12605042016807</v>
      </c>
      <c r="H10" s="27"/>
      <c r="I10" s="12"/>
      <c r="J10" s="36"/>
      <c r="K10" s="22"/>
      <c r="L10" s="22"/>
      <c r="M10" s="37">
        <f>SUM(M7:M9)</f>
        <v>1904.5</v>
      </c>
      <c r="N10"/>
    </row>
    <row r="11" spans="1:15" x14ac:dyDescent="0.25">
      <c r="A11" s="9" t="s">
        <v>50</v>
      </c>
      <c r="B11" s="24">
        <v>350</v>
      </c>
      <c r="C11" s="25">
        <v>1</v>
      </c>
      <c r="D11" s="68">
        <f t="shared" si="0"/>
        <v>350</v>
      </c>
      <c r="E11" s="65">
        <f>D11*19/119</f>
        <v>55.882352941176471</v>
      </c>
      <c r="F11" s="65"/>
      <c r="G11" s="65">
        <f t="shared" si="1"/>
        <v>55.882352941176471</v>
      </c>
      <c r="H11" s="38"/>
      <c r="I11" s="12"/>
      <c r="J11" s="36"/>
      <c r="K11" s="22"/>
      <c r="L11" s="22"/>
      <c r="M11" s="23"/>
      <c r="N11"/>
    </row>
    <row r="12" spans="1:15" x14ac:dyDescent="0.25">
      <c r="A12" s="9" t="s">
        <v>51</v>
      </c>
      <c r="B12" s="24">
        <v>50</v>
      </c>
      <c r="C12" s="25">
        <v>1</v>
      </c>
      <c r="D12" s="68">
        <f t="shared" si="0"/>
        <v>50</v>
      </c>
      <c r="E12" s="65" t="s">
        <v>39</v>
      </c>
      <c r="F12" s="65" t="s">
        <v>39</v>
      </c>
      <c r="G12" s="65" t="s">
        <v>39</v>
      </c>
      <c r="H12" s="38"/>
      <c r="I12" s="12"/>
      <c r="J12" s="39" t="s">
        <v>52</v>
      </c>
      <c r="K12" s="22"/>
      <c r="L12" s="22"/>
      <c r="M12" s="23"/>
      <c r="N12"/>
    </row>
    <row r="13" spans="1:15" x14ac:dyDescent="0.25">
      <c r="A13" s="11"/>
      <c r="B13" s="24"/>
      <c r="C13" s="25"/>
      <c r="D13" s="68">
        <f t="shared" si="0"/>
        <v>0</v>
      </c>
      <c r="E13" s="79"/>
      <c r="F13" s="79"/>
      <c r="G13" s="65">
        <f t="shared" si="1"/>
        <v>0</v>
      </c>
      <c r="H13" s="38"/>
      <c r="I13" s="12"/>
      <c r="J13" s="41" t="s">
        <v>55</v>
      </c>
      <c r="K13" s="22"/>
      <c r="L13" s="22"/>
      <c r="M13" s="23"/>
      <c r="N13"/>
    </row>
    <row r="14" spans="1:15" x14ac:dyDescent="0.25">
      <c r="A14" s="11"/>
      <c r="B14" s="24"/>
      <c r="C14" s="25"/>
      <c r="D14" s="68">
        <f t="shared" si="0"/>
        <v>0</v>
      </c>
      <c r="E14" s="79"/>
      <c r="F14" s="79"/>
      <c r="G14" s="65">
        <f t="shared" si="1"/>
        <v>0</v>
      </c>
      <c r="H14" s="38"/>
      <c r="I14" s="12"/>
      <c r="J14" s="41" t="s">
        <v>103</v>
      </c>
      <c r="K14" s="22"/>
      <c r="L14" s="22"/>
      <c r="M14" s="23"/>
      <c r="N14"/>
    </row>
    <row r="15" spans="1:15" x14ac:dyDescent="0.25">
      <c r="A15" s="11"/>
      <c r="B15" s="24"/>
      <c r="C15" s="25"/>
      <c r="D15" s="68">
        <f t="shared" si="0"/>
        <v>0</v>
      </c>
      <c r="E15" s="79"/>
      <c r="F15" s="79"/>
      <c r="G15" s="65">
        <f t="shared" si="1"/>
        <v>0</v>
      </c>
      <c r="H15" s="38"/>
      <c r="I15" s="12"/>
      <c r="J15" s="41" t="s">
        <v>119</v>
      </c>
      <c r="K15" s="22"/>
      <c r="L15" s="22"/>
      <c r="M15" s="23"/>
      <c r="N15"/>
    </row>
    <row r="16" spans="1:15" x14ac:dyDescent="0.25">
      <c r="A16" s="9" t="s">
        <v>53</v>
      </c>
      <c r="B16" s="40">
        <f>IF(G30-G19&lt;0,0,G30-G19)</f>
        <v>0</v>
      </c>
      <c r="C16" s="66">
        <v>1</v>
      </c>
      <c r="D16" s="67">
        <f t="shared" si="0"/>
        <v>0</v>
      </c>
      <c r="E16" s="72" t="s">
        <v>39</v>
      </c>
      <c r="F16" s="72" t="s">
        <v>39</v>
      </c>
      <c r="G16" s="65" t="s">
        <v>39</v>
      </c>
      <c r="H16" s="38" t="s">
        <v>54</v>
      </c>
      <c r="I16" s="12"/>
      <c r="J16" s="41" t="s">
        <v>101</v>
      </c>
      <c r="K16" s="22"/>
      <c r="L16" s="22"/>
      <c r="M16" s="23"/>
      <c r="N16"/>
    </row>
    <row r="17" spans="1:15" x14ac:dyDescent="0.25">
      <c r="A17" s="9" t="s">
        <v>56</v>
      </c>
      <c r="B17" s="65">
        <f>SUM(D6:D15)*0.1</f>
        <v>159.5</v>
      </c>
      <c r="C17" s="66">
        <v>1</v>
      </c>
      <c r="D17" s="68">
        <f t="shared" si="0"/>
        <v>159.5</v>
      </c>
      <c r="E17" s="65">
        <f>D17*19/119</f>
        <v>25.466386554621849</v>
      </c>
      <c r="F17" s="65"/>
      <c r="G17" s="65">
        <f>E17+F17</f>
        <v>25.466386554621849</v>
      </c>
      <c r="H17" s="38" t="s">
        <v>116</v>
      </c>
      <c r="I17" s="12"/>
      <c r="J17" s="41" t="s">
        <v>102</v>
      </c>
      <c r="K17" s="22"/>
      <c r="L17" s="22"/>
      <c r="M17" s="23"/>
      <c r="N17"/>
    </row>
    <row r="18" spans="1:15" x14ac:dyDescent="0.25">
      <c r="A18" s="9" t="s">
        <v>100</v>
      </c>
      <c r="B18" s="65">
        <f>IF(Coninfo!C7-Coninfo!C6=0,0.5,Coninfo!C7-Coninfo!C6)</f>
        <v>3</v>
      </c>
      <c r="C18" s="66">
        <f>SUM(C24:C26)</f>
        <v>50</v>
      </c>
      <c r="D18" s="68">
        <f t="shared" si="0"/>
        <v>150</v>
      </c>
      <c r="E18" s="72" t="s">
        <v>39</v>
      </c>
      <c r="F18" s="72" t="s">
        <v>39</v>
      </c>
      <c r="G18" s="69" t="s">
        <v>39</v>
      </c>
      <c r="H18" s="38" t="s">
        <v>117</v>
      </c>
      <c r="I18" s="12"/>
      <c r="K18" s="22"/>
      <c r="L18" s="42"/>
      <c r="M18" s="43"/>
      <c r="N18"/>
    </row>
    <row r="19" spans="1:15" ht="15.75" thickBot="1" x14ac:dyDescent="0.3">
      <c r="A19" s="44" t="s">
        <v>57</v>
      </c>
      <c r="B19" s="45"/>
      <c r="C19" s="45"/>
      <c r="D19" s="71">
        <f>SUM(D6:D18)</f>
        <v>1904.5</v>
      </c>
      <c r="E19" s="45"/>
      <c r="F19" s="46"/>
      <c r="G19" s="70">
        <f>SUM(G6:G18)</f>
        <v>192.56644152988298</v>
      </c>
      <c r="H19" s="45"/>
      <c r="K19" s="22"/>
      <c r="L19" s="42"/>
      <c r="M19" s="43"/>
      <c r="N19"/>
    </row>
    <row r="20" spans="1:15" x14ac:dyDescent="0.25">
      <c r="B20"/>
      <c r="C20"/>
      <c r="D20"/>
      <c r="E20"/>
      <c r="F20"/>
      <c r="G20"/>
      <c r="H20"/>
      <c r="J20" s="36"/>
      <c r="K20" s="22"/>
      <c r="L20" s="22"/>
      <c r="M20" s="37"/>
      <c r="N20"/>
    </row>
    <row r="21" spans="1:15" x14ac:dyDescent="0.25">
      <c r="B21"/>
      <c r="C21"/>
      <c r="D21"/>
      <c r="E21"/>
      <c r="F21"/>
      <c r="G21"/>
      <c r="H21"/>
      <c r="I21" s="12"/>
      <c r="J21" s="36"/>
      <c r="K21" s="47"/>
      <c r="L21" s="47"/>
      <c r="M21" s="48"/>
      <c r="N21"/>
    </row>
    <row r="22" spans="1:15" ht="18.75" customHeight="1" x14ac:dyDescent="0.25">
      <c r="A22" s="80" t="s">
        <v>58</v>
      </c>
      <c r="B22" s="80"/>
      <c r="C22" s="80"/>
      <c r="D22" s="80"/>
      <c r="E22" s="80"/>
      <c r="F22" s="80"/>
      <c r="G22" s="80"/>
      <c r="H22" s="80"/>
      <c r="I22" s="12"/>
      <c r="J22" s="36"/>
      <c r="K22" s="47"/>
      <c r="L22" s="47"/>
      <c r="M22" s="48"/>
      <c r="N22"/>
    </row>
    <row r="23" spans="1:15" ht="30" x14ac:dyDescent="0.25">
      <c r="A23" s="17" t="s">
        <v>30</v>
      </c>
      <c r="B23" s="19" t="s">
        <v>59</v>
      </c>
      <c r="C23" s="19" t="s">
        <v>32</v>
      </c>
      <c r="D23" s="18" t="s">
        <v>33</v>
      </c>
      <c r="E23" s="18" t="s">
        <v>104</v>
      </c>
      <c r="F23" s="18" t="s">
        <v>105</v>
      </c>
      <c r="G23" s="20" t="s">
        <v>53</v>
      </c>
      <c r="H23" s="17" t="s">
        <v>37</v>
      </c>
      <c r="I23" s="12"/>
      <c r="J23" s="36"/>
      <c r="K23" s="47"/>
      <c r="L23" s="47"/>
      <c r="M23" s="48"/>
      <c r="N23"/>
    </row>
    <row r="24" spans="1:15" x14ac:dyDescent="0.25">
      <c r="A24" s="9" t="s">
        <v>60</v>
      </c>
      <c r="B24" s="24">
        <v>55</v>
      </c>
      <c r="C24" s="25">
        <v>30</v>
      </c>
      <c r="D24" s="78">
        <f>B24*C24</f>
        <v>1650</v>
      </c>
      <c r="E24" s="65"/>
      <c r="F24" s="65">
        <f>D24*7/107</f>
        <v>107.94392523364486</v>
      </c>
      <c r="G24" s="65">
        <f>E24+F24</f>
        <v>107.94392523364486</v>
      </c>
      <c r="H24" s="49" t="s">
        <v>61</v>
      </c>
      <c r="I24" s="12"/>
      <c r="J24" s="47"/>
      <c r="N24"/>
    </row>
    <row r="25" spans="1:15" x14ac:dyDescent="0.25">
      <c r="A25" s="9" t="s">
        <v>62</v>
      </c>
      <c r="B25" s="24">
        <v>20</v>
      </c>
      <c r="C25" s="25">
        <v>15</v>
      </c>
      <c r="D25" s="78">
        <f>B25*C25</f>
        <v>300</v>
      </c>
      <c r="E25" s="65"/>
      <c r="F25" s="65">
        <f t="shared" ref="F25:F26" si="2">D25*7/107</f>
        <v>19.626168224299064</v>
      </c>
      <c r="G25" s="65">
        <f>E25+F25</f>
        <v>19.626168224299064</v>
      </c>
      <c r="H25" s="49" t="s">
        <v>63</v>
      </c>
      <c r="I25" s="12"/>
      <c r="N25"/>
    </row>
    <row r="26" spans="1:15" x14ac:dyDescent="0.25">
      <c r="A26" s="9" t="s">
        <v>48</v>
      </c>
      <c r="B26" s="24">
        <v>0</v>
      </c>
      <c r="C26" s="25">
        <v>5</v>
      </c>
      <c r="D26" s="78">
        <f>B26*C26</f>
        <v>0</v>
      </c>
      <c r="E26" s="65"/>
      <c r="F26" s="65">
        <f t="shared" si="2"/>
        <v>0</v>
      </c>
      <c r="G26" s="65">
        <f>E26+F26</f>
        <v>0</v>
      </c>
      <c r="H26" s="49" t="s">
        <v>64</v>
      </c>
      <c r="I26" s="12"/>
      <c r="N26"/>
    </row>
    <row r="27" spans="1:15" x14ac:dyDescent="0.25">
      <c r="A27" s="9" t="s">
        <v>65</v>
      </c>
      <c r="B27" s="24">
        <v>100</v>
      </c>
      <c r="C27" s="25">
        <v>1</v>
      </c>
      <c r="D27" s="78">
        <f>B27*C27</f>
        <v>100</v>
      </c>
      <c r="E27" s="65">
        <f>D27*19/119</f>
        <v>15.966386554621849</v>
      </c>
      <c r="F27" s="72"/>
      <c r="G27" s="65">
        <f>E27+F27</f>
        <v>15.966386554621849</v>
      </c>
      <c r="H27" s="27" t="s">
        <v>66</v>
      </c>
      <c r="I27" s="12"/>
      <c r="N27"/>
    </row>
    <row r="28" spans="1:15" x14ac:dyDescent="0.25">
      <c r="A28" s="9"/>
      <c r="B28" s="24"/>
      <c r="C28" s="25"/>
      <c r="D28" s="68"/>
      <c r="E28" s="72"/>
      <c r="F28" s="72"/>
      <c r="G28" s="73"/>
      <c r="H28" s="49"/>
      <c r="I28" s="12"/>
      <c r="N28"/>
    </row>
    <row r="29" spans="1:15" x14ac:dyDescent="0.25">
      <c r="B29"/>
      <c r="C29"/>
      <c r="D29"/>
      <c r="E29"/>
      <c r="F29"/>
      <c r="G29"/>
      <c r="H29" s="50"/>
      <c r="I29" s="12"/>
      <c r="N29"/>
    </row>
    <row r="30" spans="1:15" x14ac:dyDescent="0.25">
      <c r="A30" s="44" t="s">
        <v>67</v>
      </c>
      <c r="B30" s="51"/>
      <c r="C30" s="51"/>
      <c r="D30" s="76">
        <f>SUM(D24:D29)</f>
        <v>2050</v>
      </c>
      <c r="E30" s="51"/>
      <c r="F30" s="46"/>
      <c r="G30" s="70">
        <f>SUM(G24:G29)</f>
        <v>143.53648001256579</v>
      </c>
      <c r="H30" s="46"/>
      <c r="I30" s="12"/>
      <c r="N30"/>
    </row>
    <row r="31" spans="1:15" x14ac:dyDescent="0.25">
      <c r="B31"/>
      <c r="C31"/>
      <c r="D31" s="74"/>
      <c r="E31"/>
      <c r="F31"/>
      <c r="G31" s="74"/>
      <c r="H31"/>
      <c r="I31" s="12"/>
      <c r="N31" s="1"/>
    </row>
    <row r="32" spans="1:15" ht="15.75" x14ac:dyDescent="0.25">
      <c r="A32" s="44" t="s">
        <v>68</v>
      </c>
      <c r="B32" s="44"/>
      <c r="C32" s="44"/>
      <c r="D32" s="77">
        <f>D30-D19</f>
        <v>145.5</v>
      </c>
      <c r="E32" s="52"/>
      <c r="F32" s="44"/>
      <c r="G32" s="75">
        <f>G30-G19</f>
        <v>-49.02996151731719</v>
      </c>
      <c r="H32" s="44"/>
      <c r="O32" s="1"/>
    </row>
  </sheetData>
  <mergeCells count="2">
    <mergeCell ref="A4:H4"/>
    <mergeCell ref="A22:H22"/>
  </mergeCells>
  <pageMargins left="0.59027777777777801" right="0.59027777777777801" top="0.78749999999999998" bottom="0.78749999999999998" header="0.51180555555555496" footer="0.51180555555555496"/>
  <pageSetup paperSize="0" scale="0" firstPageNumber="0" fitToHeight="2" orientation="portrait" usePrinterDefaults="0" horizontalDpi="0" verticalDpi="0" copies="0"/>
  <ignoredErrors>
    <ignoredError sqref="C18 C7" formulaRange="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2"/>
  <sheetViews>
    <sheetView zoomScaleNormal="100" workbookViewId="0"/>
  </sheetViews>
  <sheetFormatPr baseColWidth="10" defaultColWidth="8.85546875" defaultRowHeight="15" x14ac:dyDescent="0.25"/>
  <cols>
    <col min="1" max="1" width="29.85546875"/>
    <col min="2" max="2" width="11.42578125" style="12"/>
    <col min="3" max="3" width="19.85546875"/>
    <col min="4" max="4" width="27.5703125"/>
    <col min="5" max="5" width="8" style="53"/>
    <col min="6" max="6" width="11.42578125" style="53"/>
    <col min="7" max="1025" width="10.5703125"/>
  </cols>
  <sheetData>
    <row r="1" spans="1:9" ht="37.5" customHeight="1" x14ac:dyDescent="0.4">
      <c r="A1" s="54" t="s">
        <v>69</v>
      </c>
      <c r="B1" s="55"/>
      <c r="C1" s="56"/>
      <c r="D1" s="57"/>
      <c r="E1" s="56"/>
      <c r="F1" s="56"/>
      <c r="G1" s="56"/>
      <c r="H1" s="56"/>
      <c r="I1" s="56"/>
    </row>
    <row r="2" spans="1:9" x14ac:dyDescent="0.25">
      <c r="A2" s="58" t="s">
        <v>70</v>
      </c>
      <c r="B2" s="59"/>
      <c r="C2" s="58"/>
      <c r="D2" s="58"/>
      <c r="E2" s="58"/>
      <c r="F2" s="58"/>
      <c r="G2" s="58"/>
      <c r="H2" s="58"/>
      <c r="I2" s="58"/>
    </row>
    <row r="3" spans="1:9" x14ac:dyDescent="0.25">
      <c r="B3"/>
      <c r="E3"/>
      <c r="F3"/>
    </row>
    <row r="4" spans="1:9" x14ac:dyDescent="0.25">
      <c r="A4" t="s">
        <v>71</v>
      </c>
      <c r="B4"/>
      <c r="E4"/>
      <c r="F4"/>
    </row>
    <row r="5" spans="1:9" x14ac:dyDescent="0.25">
      <c r="A5" t="s">
        <v>72</v>
      </c>
      <c r="B5"/>
      <c r="E5"/>
      <c r="F5"/>
    </row>
    <row r="7" spans="1:9" x14ac:dyDescent="0.25">
      <c r="A7" t="s">
        <v>73</v>
      </c>
      <c r="B7"/>
      <c r="E7"/>
      <c r="F7"/>
    </row>
    <row r="8" spans="1:9" x14ac:dyDescent="0.25">
      <c r="A8" t="s">
        <v>74</v>
      </c>
      <c r="B8"/>
      <c r="E8"/>
      <c r="F8"/>
    </row>
    <row r="9" spans="1:9" x14ac:dyDescent="0.25">
      <c r="A9" t="s">
        <v>75</v>
      </c>
      <c r="B9"/>
      <c r="E9"/>
      <c r="F9"/>
    </row>
    <row r="11" spans="1:9" x14ac:dyDescent="0.25">
      <c r="A11" s="60" t="s">
        <v>106</v>
      </c>
      <c r="B11"/>
      <c r="E11"/>
      <c r="F11"/>
    </row>
    <row r="12" spans="1:9" x14ac:dyDescent="0.25">
      <c r="A12" t="s">
        <v>107</v>
      </c>
      <c r="B12"/>
      <c r="E12"/>
      <c r="F12"/>
    </row>
    <row r="13" spans="1:9" x14ac:dyDescent="0.25">
      <c r="A13" t="s">
        <v>76</v>
      </c>
      <c r="B13"/>
      <c r="E13"/>
      <c r="F13"/>
    </row>
    <row r="15" spans="1:9" x14ac:dyDescent="0.25">
      <c r="A15" t="s">
        <v>77</v>
      </c>
      <c r="B15"/>
      <c r="E15"/>
      <c r="F15"/>
    </row>
    <row r="17" spans="1:6" x14ac:dyDescent="0.25">
      <c r="A17" t="s">
        <v>78</v>
      </c>
      <c r="B17"/>
      <c r="E17"/>
      <c r="F17"/>
    </row>
    <row r="18" spans="1:6" x14ac:dyDescent="0.25">
      <c r="A18" t="s">
        <v>79</v>
      </c>
      <c r="B18"/>
      <c r="E18"/>
      <c r="F18"/>
    </row>
    <row r="19" spans="1:6" x14ac:dyDescent="0.25">
      <c r="A19" t="s">
        <v>80</v>
      </c>
      <c r="B19"/>
      <c r="E19"/>
      <c r="F19"/>
    </row>
    <row r="21" spans="1:6" x14ac:dyDescent="0.25">
      <c r="A21" t="s">
        <v>81</v>
      </c>
      <c r="B21"/>
      <c r="E21"/>
      <c r="F21"/>
    </row>
    <row r="22" spans="1:6" x14ac:dyDescent="0.25">
      <c r="A22" t="s">
        <v>82</v>
      </c>
      <c r="B22"/>
      <c r="E22"/>
      <c r="F22"/>
    </row>
    <row r="23" spans="1:6" x14ac:dyDescent="0.25">
      <c r="A23" t="s">
        <v>108</v>
      </c>
    </row>
    <row r="25" spans="1:6" x14ac:dyDescent="0.25">
      <c r="A25" s="60" t="s">
        <v>83</v>
      </c>
      <c r="B25"/>
      <c r="E25"/>
      <c r="F25"/>
    </row>
    <row r="26" spans="1:6" x14ac:dyDescent="0.25">
      <c r="A26" s="60" t="s">
        <v>38</v>
      </c>
      <c r="B26" s="61"/>
      <c r="C26" s="62"/>
      <c r="E26" s="63"/>
      <c r="F26" s="63"/>
    </row>
    <row r="27" spans="1:6" x14ac:dyDescent="0.25">
      <c r="A27" s="64" t="s">
        <v>84</v>
      </c>
      <c r="B27" s="61"/>
      <c r="C27" s="62"/>
      <c r="E27" s="63"/>
      <c r="F27" s="63"/>
    </row>
    <row r="28" spans="1:6" x14ac:dyDescent="0.25">
      <c r="A28" s="64" t="s">
        <v>85</v>
      </c>
      <c r="B28" s="61"/>
    </row>
    <row r="29" spans="1:6" x14ac:dyDescent="0.25">
      <c r="A29" s="60" t="s">
        <v>86</v>
      </c>
    </row>
    <row r="30" spans="1:6" x14ac:dyDescent="0.25">
      <c r="A30" s="64" t="s">
        <v>87</v>
      </c>
    </row>
    <row r="31" spans="1:6" x14ac:dyDescent="0.25">
      <c r="A31" s="64" t="s">
        <v>88</v>
      </c>
    </row>
    <row r="32" spans="1:6" x14ac:dyDescent="0.25">
      <c r="A32" s="64" t="s">
        <v>89</v>
      </c>
    </row>
    <row r="33" spans="1:1" x14ac:dyDescent="0.25">
      <c r="A33" s="60" t="s">
        <v>90</v>
      </c>
    </row>
    <row r="34" spans="1:1" x14ac:dyDescent="0.25">
      <c r="A34" s="64" t="s">
        <v>91</v>
      </c>
    </row>
    <row r="35" spans="1:1" x14ac:dyDescent="0.25">
      <c r="A35" s="60" t="s">
        <v>92</v>
      </c>
    </row>
    <row r="36" spans="1:1" x14ac:dyDescent="0.25">
      <c r="A36" s="64" t="s">
        <v>93</v>
      </c>
    </row>
    <row r="37" spans="1:1" x14ac:dyDescent="0.25">
      <c r="A37" s="60" t="s">
        <v>94</v>
      </c>
    </row>
    <row r="38" spans="1:1" x14ac:dyDescent="0.25">
      <c r="A38" s="64" t="s">
        <v>95</v>
      </c>
    </row>
    <row r="39" spans="1:1" x14ac:dyDescent="0.25">
      <c r="A39" s="64" t="s">
        <v>96</v>
      </c>
    </row>
    <row r="40" spans="1:1" x14ac:dyDescent="0.25">
      <c r="A40" s="64" t="s">
        <v>97</v>
      </c>
    </row>
    <row r="41" spans="1:1" x14ac:dyDescent="0.25">
      <c r="A41" s="64" t="s">
        <v>98</v>
      </c>
    </row>
    <row r="42" spans="1:1" x14ac:dyDescent="0.25">
      <c r="A42" s="64" t="s">
        <v>99</v>
      </c>
    </row>
  </sheetData>
  <pageMargins left="0.59027777777777801" right="0.59027777777777801" top="0.78749999999999998" bottom="0.78749999999999998" header="0.51180555555555496" footer="0.51180555555555496"/>
  <pageSetup paperSize="0" scale="0" firstPageNumber="0" fitToHeight="2"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Coninfo</vt:lpstr>
      <vt:lpstr>Kalkulation</vt:lpstr>
      <vt:lpstr>Hinweise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Kalkulationsvorlage des Gugelgilde e.V.</dc:title>
  <dc:creator>Sobing, Konstantin</dc:creator>
  <cp:lastModifiedBy>Konstantin Sobing</cp:lastModifiedBy>
  <cp:revision>0</cp:revision>
  <dcterms:created xsi:type="dcterms:W3CDTF">2006-09-16T00:00:00Z</dcterms:created>
  <dcterms:modified xsi:type="dcterms:W3CDTF">2018-10-27T09:57:31Z</dcterms:modified>
  <dc:language>de-DE</dc:language>
</cp:coreProperties>
</file>